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bersham-fs\NSI AutoStore\Commissioners\Clerk\Millage\2018\"/>
    </mc:Choice>
  </mc:AlternateContent>
  <bookViews>
    <workbookView xWindow="120" yWindow="15" windowWidth="15135" windowHeight="9045"/>
  </bookViews>
  <sheets>
    <sheet name="2016" sheetId="10" r:id="rId1"/>
  </sheets>
  <definedNames>
    <definedName name="_xlnm.Print_Area" localSheetId="0">'2016'!$C$2:$M$43</definedName>
  </definedNames>
  <calcPr calcId="171027"/>
</workbook>
</file>

<file path=xl/calcChain.xml><?xml version="1.0" encoding="utf-8"?>
<calcChain xmlns="http://schemas.openxmlformats.org/spreadsheetml/2006/main">
  <c r="M21" i="10" l="1"/>
  <c r="M23" i="10" s="1"/>
  <c r="M15" i="10"/>
  <c r="M17" i="10" s="1"/>
  <c r="M19" i="10" s="1"/>
  <c r="M49" i="10"/>
  <c r="M51" i="10" s="1"/>
  <c r="M53" i="10" s="1"/>
  <c r="M54" i="10" s="1"/>
  <c r="M36" i="10"/>
  <c r="M38" i="10" s="1"/>
  <c r="M40" i="10" s="1"/>
  <c r="M41" i="10" s="1"/>
  <c r="M25" i="10" l="1"/>
  <c r="M27" i="10" s="1"/>
  <c r="M28" i="10" s="1"/>
  <c r="L10" i="10"/>
  <c r="L21" i="10" l="1"/>
  <c r="L49" i="10" l="1"/>
  <c r="L51" i="10" s="1"/>
  <c r="K49" i="10"/>
  <c r="J49" i="10"/>
  <c r="I49" i="10"/>
  <c r="H49" i="10"/>
  <c r="G49" i="10"/>
  <c r="F49" i="10"/>
  <c r="E49" i="10"/>
  <c r="D49" i="10"/>
  <c r="K45" i="10"/>
  <c r="K51" i="10" s="1"/>
  <c r="J45" i="10"/>
  <c r="I45" i="10"/>
  <c r="H45" i="10"/>
  <c r="G45" i="10"/>
  <c r="G51" i="10" s="1"/>
  <c r="G53" i="10" s="1"/>
  <c r="G54" i="10" s="1"/>
  <c r="F45" i="10"/>
  <c r="F51" i="10" s="1"/>
  <c r="E45" i="10"/>
  <c r="E51" i="10" s="1"/>
  <c r="D45" i="10"/>
  <c r="D51" i="10" s="1"/>
  <c r="D53" i="10" s="1"/>
  <c r="L15" i="10"/>
  <c r="L17" i="10" s="1"/>
  <c r="L19" i="10" s="1"/>
  <c r="L36" i="10"/>
  <c r="L23" i="10"/>
  <c r="E53" i="10" l="1"/>
  <c r="E54" i="10" s="1"/>
  <c r="J51" i="10"/>
  <c r="K53" i="10"/>
  <c r="I51" i="10"/>
  <c r="I53" i="10" s="1"/>
  <c r="I54" i="10" s="1"/>
  <c r="H51" i="10"/>
  <c r="F53" i="10"/>
  <c r="F54" i="10" s="1"/>
  <c r="H53" i="10"/>
  <c r="H54" i="10" s="1"/>
  <c r="L53" i="10"/>
  <c r="L25" i="10"/>
  <c r="L38" i="10"/>
  <c r="J36" i="10"/>
  <c r="J53" i="10" l="1"/>
  <c r="J54" i="10" s="1"/>
  <c r="L54" i="10"/>
  <c r="K54" i="10"/>
  <c r="K10" i="10"/>
  <c r="K15" i="10" l="1"/>
  <c r="K17" i="10" s="1"/>
  <c r="K19" i="10" s="1"/>
  <c r="J23" i="10"/>
  <c r="J15" i="10"/>
  <c r="J17" i="10" s="1"/>
  <c r="J19" i="10" s="1"/>
  <c r="K36" i="10"/>
  <c r="I36" i="10"/>
  <c r="H36" i="10"/>
  <c r="G36" i="10"/>
  <c r="F36" i="10"/>
  <c r="E36" i="10"/>
  <c r="D36" i="10"/>
  <c r="D32" i="10"/>
  <c r="K23" i="10"/>
  <c r="I23" i="10"/>
  <c r="H23" i="10"/>
  <c r="G19" i="10"/>
  <c r="G32" i="10" s="1"/>
  <c r="F19" i="10"/>
  <c r="F25" i="10" s="1"/>
  <c r="E19" i="10"/>
  <c r="E32" i="10" s="1"/>
  <c r="E38" i="10" s="1"/>
  <c r="H15" i="10"/>
  <c r="H17" i="10" s="1"/>
  <c r="H19" i="10" s="1"/>
  <c r="I10" i="10"/>
  <c r="I15" i="10" s="1"/>
  <c r="I17" i="10" s="1"/>
  <c r="I19" i="10" s="1"/>
  <c r="D38" i="10" l="1"/>
  <c r="D40" i="10" s="1"/>
  <c r="J25" i="10"/>
  <c r="J32" i="10"/>
  <c r="J38" i="10" s="1"/>
  <c r="G38" i="10"/>
  <c r="G25" i="10"/>
  <c r="G27" i="10" s="1"/>
  <c r="G28" i="10" s="1"/>
  <c r="H25" i="10"/>
  <c r="H27" i="10" s="1"/>
  <c r="H28" i="10" s="1"/>
  <c r="H32" i="10"/>
  <c r="H38" i="10" s="1"/>
  <c r="I25" i="10"/>
  <c r="I32" i="10"/>
  <c r="I38" i="10" s="1"/>
  <c r="K25" i="10"/>
  <c r="K32" i="10"/>
  <c r="K38" i="10" s="1"/>
  <c r="L40" i="10" s="1"/>
  <c r="L41" i="10" s="1"/>
  <c r="E25" i="10"/>
  <c r="E27" i="10" s="1"/>
  <c r="E28" i="10" s="1"/>
  <c r="F32" i="10"/>
  <c r="F38" i="10" s="1"/>
  <c r="F40" i="10" s="1"/>
  <c r="F41" i="10" s="1"/>
  <c r="K27" i="10" l="1"/>
  <c r="K28" i="10" s="1"/>
  <c r="L27" i="10"/>
  <c r="L28" i="10" s="1"/>
  <c r="E40" i="10"/>
  <c r="E41" i="10" s="1"/>
  <c r="I27" i="10"/>
  <c r="I28" i="10" s="1"/>
  <c r="K40" i="10"/>
  <c r="K41" i="10" s="1"/>
  <c r="G40" i="10"/>
  <c r="G41" i="10" s="1"/>
  <c r="F27" i="10"/>
  <c r="F28" i="10" s="1"/>
  <c r="H40" i="10"/>
  <c r="H41" i="10" s="1"/>
  <c r="J40" i="10"/>
  <c r="J41" i="10" s="1"/>
  <c r="J27" i="10"/>
  <c r="J28" i="10" s="1"/>
  <c r="I40" i="10"/>
  <c r="I41" i="10" s="1"/>
</calcChain>
</file>

<file path=xl/sharedStrings.xml><?xml version="1.0" encoding="utf-8"?>
<sst xmlns="http://schemas.openxmlformats.org/spreadsheetml/2006/main" count="36" uniqueCount="22">
  <si>
    <t>COUNTY WIDE</t>
  </si>
  <si>
    <t>Real &amp; Personal</t>
  </si>
  <si>
    <t>Motor Vehicles</t>
  </si>
  <si>
    <t>Mobile Homes</t>
  </si>
  <si>
    <t>Timber - 100%</t>
  </si>
  <si>
    <t>Gross Digest</t>
  </si>
  <si>
    <t>Less M&amp; O Exemptions</t>
  </si>
  <si>
    <t>Net M &amp; O Digest</t>
  </si>
  <si>
    <t>Gross M&amp;O Millage</t>
  </si>
  <si>
    <t>Less Rollbacks</t>
  </si>
  <si>
    <t>Net M&amp;O Millage</t>
  </si>
  <si>
    <t>Heavy Duty Equipment</t>
  </si>
  <si>
    <t>NOTICE</t>
  </si>
  <si>
    <t>Total County Taxes Levied</t>
  </si>
  <si>
    <t>Net Taxes $ Increase</t>
  </si>
  <si>
    <t>Net Taxes % Increase</t>
  </si>
  <si>
    <t>State Forest Land Assistance Grant Value</t>
  </si>
  <si>
    <t>Adjusted Net M&amp;O Digest</t>
  </si>
  <si>
    <t>Hospital Bond</t>
  </si>
  <si>
    <t>Hospital Services</t>
  </si>
  <si>
    <t>CURRENT 2018 TAX DIGEST AND 5 YEAR HISTORY OF LEVY</t>
  </si>
  <si>
    <r>
      <t xml:space="preserve">The Habersham County Board of Commissioners does hereby announce that the millage rate will be set at a meeting to be held at the County Administration Building on </t>
    </r>
    <r>
      <rPr>
        <u/>
        <sz val="9"/>
        <rFont val="Arial"/>
        <family val="2"/>
      </rPr>
      <t>June 21, 2018</t>
    </r>
    <r>
      <rPr>
        <sz val="9"/>
        <rFont val="Arial"/>
        <family val="2"/>
      </rPr>
      <t xml:space="preserve"> at</t>
    </r>
    <r>
      <rPr>
        <u/>
        <sz val="9"/>
        <rFont val="Arial"/>
        <family val="2"/>
      </rPr>
      <t xml:space="preserve"> 6:00 pm</t>
    </r>
    <r>
      <rPr>
        <sz val="9"/>
        <rFont val="Arial"/>
        <family val="2"/>
      </rPr>
      <t xml:space="preserve"> and pursuant to the requirements of O.C.G.A. Section 48-5-32 does hereby publish the following presentation of the current year's tax digest and levy, along with the history of the tax digest and levy for the past five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</si>
</sst>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  <numFmt numFmtId="167" formatCode="_(&quot;$&quot;* #,##0_);_(&quot;$&quot;* \(#,##0\);_(&quot;$&quot;* &quot;-&quot;??_);_(@_)"/>
    <numFmt numFmtId="168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49" fontId="7" fillId="2" borderId="0" xfId="0" applyNumberFormat="1" applyFont="1" applyFill="1" applyBorder="1" applyAlignment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4" fillId="2" borderId="0" xfId="0" applyFont="1" applyFill="1" applyBorder="1" applyAlignment="1"/>
    <xf numFmtId="44" fontId="0" fillId="2" borderId="0" xfId="1" applyFont="1" applyFill="1"/>
    <xf numFmtId="0" fontId="4" fillId="2" borderId="7" xfId="0" applyFont="1" applyFill="1" applyBorder="1"/>
    <xf numFmtId="0" fontId="4" fillId="2" borderId="4" xfId="0" applyFont="1" applyFill="1" applyBorder="1"/>
    <xf numFmtId="0" fontId="6" fillId="2" borderId="7" xfId="0" applyFont="1" applyFill="1" applyBorder="1"/>
    <xf numFmtId="3" fontId="8" fillId="2" borderId="4" xfId="0" applyNumberFormat="1" applyFont="1" applyFill="1" applyBorder="1"/>
    <xf numFmtId="0" fontId="6" fillId="2" borderId="7" xfId="0" applyFont="1" applyFill="1" applyBorder="1" applyAlignment="1">
      <alignment wrapText="1"/>
    </xf>
    <xf numFmtId="0" fontId="6" fillId="2" borderId="4" xfId="0" applyFont="1" applyFill="1" applyBorder="1"/>
    <xf numFmtId="165" fontId="8" fillId="2" borderId="4" xfId="0" applyNumberFormat="1" applyFont="1" applyFill="1" applyBorder="1"/>
    <xf numFmtId="164" fontId="8" fillId="2" borderId="4" xfId="0" applyNumberFormat="1" applyFont="1" applyFill="1" applyBorder="1"/>
    <xf numFmtId="164" fontId="6" fillId="2" borderId="4" xfId="0" applyNumberFormat="1" applyFont="1" applyFill="1" applyBorder="1"/>
    <xf numFmtId="3" fontId="6" fillId="3" borderId="4" xfId="0" applyNumberFormat="1" applyFont="1" applyFill="1" applyBorder="1"/>
    <xf numFmtId="3" fontId="8" fillId="3" borderId="4" xfId="0" applyNumberFormat="1" applyFont="1" applyFill="1" applyBorder="1"/>
    <xf numFmtId="165" fontId="6" fillId="3" borderId="4" xfId="0" applyNumberFormat="1" applyFont="1" applyFill="1" applyBorder="1"/>
    <xf numFmtId="0" fontId="4" fillId="2" borderId="15" xfId="0" applyFont="1" applyFill="1" applyBorder="1"/>
    <xf numFmtId="3" fontId="6" fillId="3" borderId="15" xfId="0" applyNumberFormat="1" applyFont="1" applyFill="1" applyBorder="1"/>
    <xf numFmtId="3" fontId="8" fillId="2" borderId="15" xfId="0" applyNumberFormat="1" applyFont="1" applyFill="1" applyBorder="1"/>
    <xf numFmtId="3" fontId="8" fillId="3" borderId="15" xfId="0" applyNumberFormat="1" applyFont="1" applyFill="1" applyBorder="1"/>
    <xf numFmtId="0" fontId="6" fillId="2" borderId="15" xfId="0" applyFont="1" applyFill="1" applyBorder="1"/>
    <xf numFmtId="165" fontId="6" fillId="3" borderId="15" xfId="0" applyNumberFormat="1" applyFont="1" applyFill="1" applyBorder="1"/>
    <xf numFmtId="165" fontId="8" fillId="2" borderId="15" xfId="0" applyNumberFormat="1" applyFont="1" applyFill="1" applyBorder="1"/>
    <xf numFmtId="164" fontId="8" fillId="2" borderId="15" xfId="0" applyNumberFormat="1" applyFont="1" applyFill="1" applyBorder="1"/>
    <xf numFmtId="164" fontId="6" fillId="2" borderId="15" xfId="0" applyNumberFormat="1" applyFont="1" applyFill="1" applyBorder="1"/>
    <xf numFmtId="0" fontId="6" fillId="2" borderId="5" xfId="0" applyFont="1" applyFill="1" applyBorder="1"/>
    <xf numFmtId="10" fontId="6" fillId="2" borderId="0" xfId="0" applyNumberFormat="1" applyFont="1" applyFill="1" applyBorder="1" applyAlignment="1">
      <alignment horizontal="right"/>
    </xf>
    <xf numFmtId="10" fontId="8" fillId="2" borderId="0" xfId="0" applyNumberFormat="1" applyFont="1" applyFill="1" applyBorder="1" applyAlignment="1">
      <alignment horizontal="right"/>
    </xf>
    <xf numFmtId="10" fontId="8" fillId="2" borderId="6" xfId="0" applyNumberFormat="1" applyFont="1" applyFill="1" applyBorder="1" applyAlignment="1">
      <alignment horizontal="right"/>
    </xf>
    <xf numFmtId="0" fontId="6" fillId="2" borderId="16" xfId="0" applyFont="1" applyFill="1" applyBorder="1"/>
    <xf numFmtId="10" fontId="6" fillId="2" borderId="17" xfId="0" applyNumberFormat="1" applyFont="1" applyFill="1" applyBorder="1" applyAlignment="1">
      <alignment horizontal="right"/>
    </xf>
    <xf numFmtId="10" fontId="8" fillId="2" borderId="17" xfId="0" applyNumberFormat="1" applyFont="1" applyFill="1" applyBorder="1" applyAlignment="1">
      <alignment horizontal="right"/>
    </xf>
    <xf numFmtId="10" fontId="8" fillId="2" borderId="18" xfId="0" applyNumberFormat="1" applyFont="1" applyFill="1" applyBorder="1" applyAlignment="1">
      <alignment horizontal="right"/>
    </xf>
    <xf numFmtId="168" fontId="0" fillId="2" borderId="0" xfId="0" applyNumberFormat="1" applyFill="1"/>
    <xf numFmtId="167" fontId="9" fillId="2" borderId="0" xfId="1" applyNumberFormat="1" applyFont="1" applyFill="1"/>
    <xf numFmtId="44" fontId="9" fillId="2" borderId="0" xfId="1" applyFont="1" applyFill="1"/>
    <xf numFmtId="167" fontId="0" fillId="2" borderId="22" xfId="1" applyNumberFormat="1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6" fillId="2" borderId="25" xfId="0" applyFont="1" applyFill="1" applyBorder="1"/>
    <xf numFmtId="10" fontId="6" fillId="2" borderId="14" xfId="0" applyNumberFormat="1" applyFont="1" applyFill="1" applyBorder="1" applyAlignment="1">
      <alignment horizontal="right"/>
    </xf>
    <xf numFmtId="10" fontId="8" fillId="2" borderId="14" xfId="0" applyNumberFormat="1" applyFont="1" applyFill="1" applyBorder="1" applyAlignment="1">
      <alignment horizontal="right"/>
    </xf>
    <xf numFmtId="10" fontId="8" fillId="2" borderId="26" xfId="0" applyNumberFormat="1" applyFont="1" applyFill="1" applyBorder="1" applyAlignment="1">
      <alignment horizontal="right"/>
    </xf>
    <xf numFmtId="0" fontId="6" fillId="2" borderId="13" xfId="0" applyFont="1" applyFill="1" applyBorder="1"/>
    <xf numFmtId="10" fontId="6" fillId="2" borderId="11" xfId="0" applyNumberFormat="1" applyFont="1" applyFill="1" applyBorder="1" applyAlignment="1">
      <alignment horizontal="right"/>
    </xf>
    <xf numFmtId="10" fontId="8" fillId="2" borderId="11" xfId="0" applyNumberFormat="1" applyFont="1" applyFill="1" applyBorder="1" applyAlignment="1">
      <alignment horizontal="right"/>
    </xf>
    <xf numFmtId="10" fontId="8" fillId="2" borderId="12" xfId="0" applyNumberFormat="1" applyFont="1" applyFill="1" applyBorder="1" applyAlignment="1">
      <alignment horizontal="right"/>
    </xf>
    <xf numFmtId="10" fontId="6" fillId="2" borderId="4" xfId="0" applyNumberFormat="1" applyFont="1" applyFill="1" applyBorder="1" applyAlignment="1">
      <alignment horizontal="right"/>
    </xf>
    <xf numFmtId="10" fontId="8" fillId="2" borderId="4" xfId="0" applyNumberFormat="1" applyFont="1" applyFill="1" applyBorder="1" applyAlignment="1">
      <alignment horizontal="right"/>
    </xf>
    <xf numFmtId="10" fontId="8" fillId="2" borderId="15" xfId="0" applyNumberFormat="1" applyFont="1" applyFill="1" applyBorder="1" applyAlignment="1">
      <alignment horizontal="right"/>
    </xf>
    <xf numFmtId="0" fontId="0" fillId="2" borderId="23" xfId="0" applyFill="1" applyBorder="1"/>
    <xf numFmtId="0" fontId="0" fillId="2" borderId="24" xfId="0" applyFill="1" applyBorder="1"/>
    <xf numFmtId="0" fontId="0" fillId="2" borderId="22" xfId="0" applyFill="1" applyBorder="1"/>
    <xf numFmtId="0" fontId="0" fillId="2" borderId="23" xfId="0" applyFill="1" applyBorder="1" applyAlignment="1"/>
    <xf numFmtId="0" fontId="0" fillId="2" borderId="24" xfId="0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horizontal="center" vertical="top" wrapText="1"/>
    </xf>
    <xf numFmtId="166" fontId="4" fillId="2" borderId="3" xfId="0" applyNumberFormat="1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9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topLeftCell="B7" zoomScale="145" zoomScaleNormal="145" workbookViewId="0">
      <selection activeCell="N11" sqref="N11"/>
    </sheetView>
  </sheetViews>
  <sheetFormatPr defaultRowHeight="12.75" x14ac:dyDescent="0.2"/>
  <cols>
    <col min="1" max="1" width="9.140625" style="1"/>
    <col min="2" max="2" width="1.42578125" style="3" customWidth="1"/>
    <col min="3" max="3" width="19.85546875" style="3" customWidth="1"/>
    <col min="4" max="7" width="13.7109375" style="3" hidden="1" customWidth="1"/>
    <col min="8" max="13" width="13.7109375" style="3" customWidth="1"/>
    <col min="14" max="14" width="12" style="7" customWidth="1"/>
    <col min="15" max="15" width="12.85546875" style="1" bestFit="1" customWidth="1"/>
    <col min="16" max="16" width="14.5703125" style="1" bestFit="1" customWidth="1"/>
    <col min="17" max="16384" width="9.140625" style="1"/>
  </cols>
  <sheetData>
    <row r="1" spans="1:13" ht="13.5" thickBo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 x14ac:dyDescent="0.25">
      <c r="A2" s="3"/>
      <c r="C2" s="60" t="s">
        <v>12</v>
      </c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12.75" customHeight="1" x14ac:dyDescent="0.2">
      <c r="A3" s="3"/>
      <c r="C3" s="4"/>
      <c r="M3" s="5"/>
    </row>
    <row r="4" spans="1:13" ht="35.25" customHeight="1" thickBot="1" x14ac:dyDescent="0.25">
      <c r="A4" s="3"/>
      <c r="B4" s="6"/>
      <c r="C4" s="63" t="s">
        <v>21</v>
      </c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13.5" customHeight="1" thickBot="1" x14ac:dyDescent="0.25">
      <c r="A5" s="3"/>
      <c r="C5" s="55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18.75" thickBot="1" x14ac:dyDescent="0.3">
      <c r="A6" s="3"/>
      <c r="C6" s="66" t="s">
        <v>20</v>
      </c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ht="13.5" thickBot="1" x14ac:dyDescent="0.25">
      <c r="A7" s="3"/>
      <c r="C7" s="58"/>
      <c r="D7" s="59"/>
      <c r="E7" s="59"/>
      <c r="F7" s="59"/>
      <c r="G7" s="59"/>
      <c r="H7" s="59"/>
      <c r="I7" s="59"/>
      <c r="J7" s="59"/>
      <c r="K7" s="59"/>
      <c r="L7" s="40"/>
      <c r="M7" s="40"/>
    </row>
    <row r="8" spans="1:13" x14ac:dyDescent="0.2">
      <c r="A8" s="3"/>
      <c r="C8" s="41" t="s">
        <v>0</v>
      </c>
      <c r="D8" s="42">
        <v>2009</v>
      </c>
      <c r="E8" s="42">
        <v>2010</v>
      </c>
      <c r="F8" s="42">
        <v>2011</v>
      </c>
      <c r="G8" s="42">
        <v>2012</v>
      </c>
      <c r="H8" s="42">
        <v>2013</v>
      </c>
      <c r="I8" s="43">
        <v>2014</v>
      </c>
      <c r="J8" s="43">
        <v>2015</v>
      </c>
      <c r="K8" s="43">
        <v>2016</v>
      </c>
      <c r="L8" s="43">
        <v>2017</v>
      </c>
      <c r="M8" s="43">
        <v>2018</v>
      </c>
    </row>
    <row r="9" spans="1:13" x14ac:dyDescent="0.2">
      <c r="A9" s="3"/>
      <c r="C9" s="8"/>
      <c r="D9" s="9"/>
      <c r="E9" s="9"/>
      <c r="F9" s="9"/>
      <c r="G9" s="9"/>
      <c r="H9" s="9"/>
      <c r="I9" s="20"/>
      <c r="J9" s="20"/>
      <c r="K9" s="20"/>
      <c r="L9" s="20"/>
      <c r="M9" s="20"/>
    </row>
    <row r="10" spans="1:13" x14ac:dyDescent="0.2">
      <c r="A10" s="3"/>
      <c r="C10" s="10" t="s">
        <v>1</v>
      </c>
      <c r="D10" s="17">
        <v>1513050615</v>
      </c>
      <c r="E10" s="17">
        <v>1508592210</v>
      </c>
      <c r="F10" s="17">
        <v>1384379850</v>
      </c>
      <c r="G10" s="17">
        <v>1271535608</v>
      </c>
      <c r="H10" s="17">
        <v>1218132576</v>
      </c>
      <c r="I10" s="21">
        <f>1315053338-I11-I12</f>
        <v>1222914530</v>
      </c>
      <c r="J10" s="21">
        <v>1240162878</v>
      </c>
      <c r="K10" s="21">
        <f>1146220442+114904450</f>
        <v>1261124892</v>
      </c>
      <c r="L10" s="21">
        <f>1342672083-L11-L12-L13</f>
        <v>1295766947</v>
      </c>
      <c r="M10" s="21">
        <v>1433339624</v>
      </c>
    </row>
    <row r="11" spans="1:13" x14ac:dyDescent="0.2">
      <c r="A11" s="3"/>
      <c r="C11" s="10" t="s">
        <v>2</v>
      </c>
      <c r="D11" s="17">
        <v>104439970</v>
      </c>
      <c r="E11" s="17">
        <v>91024060</v>
      </c>
      <c r="F11" s="17">
        <v>89438710</v>
      </c>
      <c r="G11" s="17">
        <v>92662200</v>
      </c>
      <c r="H11" s="17">
        <v>97572480</v>
      </c>
      <c r="I11" s="21">
        <v>82056580</v>
      </c>
      <c r="J11" s="21">
        <v>62440370</v>
      </c>
      <c r="K11" s="21">
        <v>48274850</v>
      </c>
      <c r="L11" s="21">
        <v>37675450</v>
      </c>
      <c r="M11" s="21">
        <v>30742050</v>
      </c>
    </row>
    <row r="12" spans="1:13" x14ac:dyDescent="0.2">
      <c r="A12" s="3"/>
      <c r="C12" s="10" t="s">
        <v>3</v>
      </c>
      <c r="D12" s="17">
        <v>13342276</v>
      </c>
      <c r="E12" s="17">
        <v>11754472</v>
      </c>
      <c r="F12" s="17">
        <v>11365996</v>
      </c>
      <c r="G12" s="17">
        <v>11592803</v>
      </c>
      <c r="H12" s="17">
        <v>10534288</v>
      </c>
      <c r="I12" s="21">
        <v>10082228</v>
      </c>
      <c r="J12" s="21">
        <v>9571624</v>
      </c>
      <c r="K12" s="21">
        <v>9147428</v>
      </c>
      <c r="L12" s="21">
        <v>8985544</v>
      </c>
      <c r="M12" s="21">
        <v>9052088</v>
      </c>
    </row>
    <row r="13" spans="1:13" x14ac:dyDescent="0.2">
      <c r="A13" s="3"/>
      <c r="C13" s="10" t="s">
        <v>4</v>
      </c>
      <c r="D13" s="17">
        <v>3283</v>
      </c>
      <c r="E13" s="17">
        <v>0</v>
      </c>
      <c r="F13" s="17">
        <v>0</v>
      </c>
      <c r="G13" s="17">
        <v>0</v>
      </c>
      <c r="H13" s="17">
        <v>65796</v>
      </c>
      <c r="I13" s="21">
        <v>0</v>
      </c>
      <c r="J13" s="21">
        <v>217017</v>
      </c>
      <c r="K13" s="21">
        <v>365682</v>
      </c>
      <c r="L13" s="21">
        <v>244142</v>
      </c>
      <c r="M13" s="21">
        <v>298885</v>
      </c>
    </row>
    <row r="14" spans="1:13" x14ac:dyDescent="0.2">
      <c r="A14" s="3"/>
      <c r="C14" s="10" t="s">
        <v>11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x14ac:dyDescent="0.2">
      <c r="A15" s="3"/>
      <c r="C15" s="10" t="s">
        <v>5</v>
      </c>
      <c r="D15" s="11">
        <v>1630836144</v>
      </c>
      <c r="E15" s="11">
        <v>1611370742</v>
      </c>
      <c r="F15" s="11">
        <v>1485184556</v>
      </c>
      <c r="G15" s="11">
        <v>1375790611</v>
      </c>
      <c r="H15" s="11">
        <f t="shared" ref="H15:M15" si="0">SUM(H10:H14)</f>
        <v>1326305140</v>
      </c>
      <c r="I15" s="22">
        <f t="shared" si="0"/>
        <v>1315053338</v>
      </c>
      <c r="J15" s="22">
        <f t="shared" si="0"/>
        <v>1312391889</v>
      </c>
      <c r="K15" s="22">
        <f t="shared" si="0"/>
        <v>1318912852</v>
      </c>
      <c r="L15" s="22">
        <f t="shared" si="0"/>
        <v>1342672083</v>
      </c>
      <c r="M15" s="22">
        <f t="shared" si="0"/>
        <v>1473432647</v>
      </c>
    </row>
    <row r="16" spans="1:13" x14ac:dyDescent="0.2">
      <c r="A16" s="3"/>
      <c r="C16" s="10" t="s">
        <v>6</v>
      </c>
      <c r="D16" s="17">
        <v>273304920</v>
      </c>
      <c r="E16" s="17">
        <v>278830260</v>
      </c>
      <c r="F16" s="17">
        <v>248475616</v>
      </c>
      <c r="G16" s="17">
        <v>224168885</v>
      </c>
      <c r="H16" s="17">
        <v>199757038</v>
      </c>
      <c r="I16" s="21">
        <v>204106579</v>
      </c>
      <c r="J16" s="21">
        <v>211441767</v>
      </c>
      <c r="K16" s="21">
        <v>221033658</v>
      </c>
      <c r="L16" s="21">
        <v>227762955</v>
      </c>
      <c r="M16" s="21">
        <v>270531745</v>
      </c>
    </row>
    <row r="17" spans="1:13" x14ac:dyDescent="0.2">
      <c r="A17" s="3"/>
      <c r="C17" s="10" t="s">
        <v>7</v>
      </c>
      <c r="D17" s="11">
        <v>1357531224</v>
      </c>
      <c r="E17" s="11">
        <v>1332540482</v>
      </c>
      <c r="F17" s="11">
        <v>1236708940</v>
      </c>
      <c r="G17" s="11">
        <v>1151621726</v>
      </c>
      <c r="H17" s="11">
        <f>+H15-H16</f>
        <v>1126548102</v>
      </c>
      <c r="I17" s="22">
        <f t="shared" ref="I17:K17" si="1">I15-I16</f>
        <v>1110946759</v>
      </c>
      <c r="J17" s="22">
        <f t="shared" ref="J17" si="2">J15-J16</f>
        <v>1100950122</v>
      </c>
      <c r="K17" s="22">
        <f t="shared" si="1"/>
        <v>1097879194</v>
      </c>
      <c r="L17" s="22">
        <f t="shared" ref="L17:M17" si="3">L15-L16</f>
        <v>1114909128</v>
      </c>
      <c r="M17" s="22">
        <f t="shared" si="3"/>
        <v>1202900902</v>
      </c>
    </row>
    <row r="18" spans="1:13" ht="22.5" x14ac:dyDescent="0.2">
      <c r="A18" s="3"/>
      <c r="C18" s="12" t="s">
        <v>16</v>
      </c>
      <c r="D18" s="17">
        <v>0</v>
      </c>
      <c r="E18" s="17">
        <v>340694</v>
      </c>
      <c r="F18" s="17">
        <v>340695</v>
      </c>
      <c r="G18" s="18">
        <v>339432</v>
      </c>
      <c r="H18" s="18">
        <v>335426</v>
      </c>
      <c r="I18" s="23">
        <v>650012</v>
      </c>
      <c r="J18" s="23">
        <v>863221</v>
      </c>
      <c r="K18" s="23">
        <v>958705</v>
      </c>
      <c r="L18" s="23">
        <v>1167109</v>
      </c>
      <c r="M18" s="23">
        <v>1163975</v>
      </c>
    </row>
    <row r="19" spans="1:13" x14ac:dyDescent="0.2">
      <c r="A19" s="3"/>
      <c r="C19" s="12" t="s">
        <v>17</v>
      </c>
      <c r="D19" s="11">
        <v>1357531224</v>
      </c>
      <c r="E19" s="11">
        <f>SUM(E17:E18)</f>
        <v>1332881176</v>
      </c>
      <c r="F19" s="11">
        <f t="shared" ref="F19:K19" si="4">SUM(F17:F18)</f>
        <v>1237049635</v>
      </c>
      <c r="G19" s="11">
        <f t="shared" si="4"/>
        <v>1151961158</v>
      </c>
      <c r="H19" s="11">
        <f t="shared" si="4"/>
        <v>1126883528</v>
      </c>
      <c r="I19" s="22">
        <f t="shared" si="4"/>
        <v>1111596771</v>
      </c>
      <c r="J19" s="22">
        <f t="shared" ref="J19" si="5">SUM(J17:J18)</f>
        <v>1101813343</v>
      </c>
      <c r="K19" s="22">
        <f t="shared" si="4"/>
        <v>1098837899</v>
      </c>
      <c r="L19" s="22">
        <f t="shared" ref="L19:M19" si="6">SUM(L17:L18)</f>
        <v>1116076237</v>
      </c>
      <c r="M19" s="22">
        <f t="shared" si="6"/>
        <v>1204064877</v>
      </c>
    </row>
    <row r="20" spans="1:13" x14ac:dyDescent="0.2">
      <c r="A20" s="3"/>
      <c r="C20" s="10"/>
      <c r="D20" s="13"/>
      <c r="E20" s="13"/>
      <c r="F20" s="13"/>
      <c r="G20" s="13"/>
      <c r="H20" s="13"/>
      <c r="I20" s="24"/>
      <c r="J20" s="24"/>
      <c r="K20" s="24"/>
      <c r="L20" s="24"/>
      <c r="M20" s="24"/>
    </row>
    <row r="21" spans="1:13" x14ac:dyDescent="0.2">
      <c r="A21" s="3"/>
      <c r="C21" s="10" t="s">
        <v>8</v>
      </c>
      <c r="D21" s="19">
        <v>7.76</v>
      </c>
      <c r="E21" s="19">
        <v>8.4</v>
      </c>
      <c r="F21" s="19">
        <v>8.9740000000000002</v>
      </c>
      <c r="G21" s="19">
        <v>9.6349999999999998</v>
      </c>
      <c r="H21" s="19">
        <v>10.785</v>
      </c>
      <c r="I21" s="25">
        <v>10.785</v>
      </c>
      <c r="J21" s="25">
        <v>10.785</v>
      </c>
      <c r="K21" s="25">
        <v>10.638999999999999</v>
      </c>
      <c r="L21" s="25">
        <f>10.626+0.55</f>
        <v>11.176</v>
      </c>
      <c r="M21" s="25">
        <f>10.626+0.55+0.367</f>
        <v>11.542999999999999</v>
      </c>
    </row>
    <row r="22" spans="1:13" x14ac:dyDescent="0.2">
      <c r="A22" s="3"/>
      <c r="C22" s="10" t="s">
        <v>9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5">
        <v>0</v>
      </c>
      <c r="J22" s="25">
        <v>0.14599999999999999</v>
      </c>
      <c r="K22" s="25">
        <v>1.2999999999999999E-2</v>
      </c>
      <c r="L22" s="25">
        <v>0</v>
      </c>
      <c r="M22" s="25">
        <v>0</v>
      </c>
    </row>
    <row r="23" spans="1:13" x14ac:dyDescent="0.2">
      <c r="A23" s="3"/>
      <c r="C23" s="10" t="s">
        <v>10</v>
      </c>
      <c r="D23" s="14">
        <v>7.76</v>
      </c>
      <c r="E23" s="14">
        <v>8.4</v>
      </c>
      <c r="F23" s="14">
        <v>8.9740000000000002</v>
      </c>
      <c r="G23" s="14">
        <v>9.6349999999999998</v>
      </c>
      <c r="H23" s="14">
        <f t="shared" ref="H23" si="7">H21-H22</f>
        <v>10.785</v>
      </c>
      <c r="I23" s="26">
        <f>I21-I22</f>
        <v>10.785</v>
      </c>
      <c r="J23" s="26">
        <f>J21-J22</f>
        <v>10.638999999999999</v>
      </c>
      <c r="K23" s="26">
        <f>K21-K22</f>
        <v>10.625999999999999</v>
      </c>
      <c r="L23" s="26">
        <f>L21-L22</f>
        <v>11.176</v>
      </c>
      <c r="M23" s="26">
        <f>M21-M22</f>
        <v>11.542999999999999</v>
      </c>
    </row>
    <row r="24" spans="1:13" x14ac:dyDescent="0.2">
      <c r="A24" s="3"/>
      <c r="C24" s="10"/>
      <c r="D24" s="13"/>
      <c r="E24" s="13"/>
      <c r="F24" s="13"/>
      <c r="G24" s="13"/>
      <c r="H24" s="13"/>
      <c r="I24" s="24"/>
      <c r="J24" s="24"/>
      <c r="K24" s="24"/>
      <c r="L24" s="24"/>
      <c r="M24" s="24"/>
    </row>
    <row r="25" spans="1:13" x14ac:dyDescent="0.2">
      <c r="A25" s="3"/>
      <c r="C25" s="10" t="s">
        <v>13</v>
      </c>
      <c r="D25" s="15">
        <v>10534442.29824</v>
      </c>
      <c r="E25" s="15">
        <f>E19*E23/1000</f>
        <v>11196201.8784</v>
      </c>
      <c r="F25" s="15">
        <f t="shared" ref="F25:H25" si="8">F19*F23/1000</f>
        <v>11101283.424489999</v>
      </c>
      <c r="G25" s="15">
        <f t="shared" si="8"/>
        <v>11099145.75733</v>
      </c>
      <c r="H25" s="15">
        <f t="shared" si="8"/>
        <v>12153438.849479999</v>
      </c>
      <c r="I25" s="27">
        <f>I19*I23/1000</f>
        <v>11988571.175235001</v>
      </c>
      <c r="J25" s="27">
        <f>J19*J23/1000</f>
        <v>11722192.156176999</v>
      </c>
      <c r="K25" s="27">
        <f>K19*K23/1000</f>
        <v>11676251.514774</v>
      </c>
      <c r="L25" s="27">
        <f>L19*L23/1000</f>
        <v>12473268.024712</v>
      </c>
      <c r="M25" s="27">
        <f>M19*M23/1000</f>
        <v>13898520.875210999</v>
      </c>
    </row>
    <row r="26" spans="1:13" x14ac:dyDescent="0.2">
      <c r="A26" s="3"/>
      <c r="C26" s="10"/>
      <c r="D26" s="16"/>
      <c r="E26" s="16"/>
      <c r="F26" s="16"/>
      <c r="G26" s="16"/>
      <c r="H26" s="16"/>
      <c r="I26" s="28"/>
      <c r="J26" s="28"/>
      <c r="K26" s="28"/>
      <c r="L26" s="28"/>
      <c r="M26" s="28"/>
    </row>
    <row r="27" spans="1:13" x14ac:dyDescent="0.2">
      <c r="A27" s="3"/>
      <c r="C27" s="10" t="s">
        <v>14</v>
      </c>
      <c r="D27" s="16">
        <v>13566.730399999768</v>
      </c>
      <c r="E27" s="15">
        <f>+E25-D25</f>
        <v>661759.58015999943</v>
      </c>
      <c r="F27" s="15">
        <f t="shared" ref="F27:H27" si="9">+F25-E25</f>
        <v>-94918.453910000622</v>
      </c>
      <c r="G27" s="15">
        <f t="shared" si="9"/>
        <v>-2137.6671599987894</v>
      </c>
      <c r="H27" s="15">
        <f t="shared" si="9"/>
        <v>1054293.092149999</v>
      </c>
      <c r="I27" s="27">
        <f>I25-H25</f>
        <v>-164867.67424499802</v>
      </c>
      <c r="J27" s="27">
        <f>J25-I25</f>
        <v>-266379.01905800216</v>
      </c>
      <c r="K27" s="27">
        <f>K25-J25</f>
        <v>-45940.641402998939</v>
      </c>
      <c r="L27" s="27">
        <f>L25-K25</f>
        <v>797016.50993799977</v>
      </c>
      <c r="M27" s="27">
        <f>M25-L25</f>
        <v>1425252.8504989985</v>
      </c>
    </row>
    <row r="28" spans="1:13" x14ac:dyDescent="0.2">
      <c r="A28" s="3"/>
      <c r="C28" s="10" t="s">
        <v>15</v>
      </c>
      <c r="D28" s="52">
        <v>1.289505831764637E-3</v>
      </c>
      <c r="E28" s="53">
        <f>E27/D25</f>
        <v>6.281866295575611E-2</v>
      </c>
      <c r="F28" s="53">
        <f t="shared" ref="F28:H28" si="10">F27/E25</f>
        <v>-8.4777369094353097E-3</v>
      </c>
      <c r="G28" s="53">
        <f t="shared" si="10"/>
        <v>-1.9256036246070309E-4</v>
      </c>
      <c r="H28" s="53">
        <f t="shared" si="10"/>
        <v>9.4988669867114059E-2</v>
      </c>
      <c r="I28" s="54">
        <f>I27/H25</f>
        <v>-1.3565516417771099E-2</v>
      </c>
      <c r="J28" s="54">
        <f>J27/I25</f>
        <v>-2.2219413403347505E-2</v>
      </c>
      <c r="K28" s="54">
        <f>K27/J25</f>
        <v>-3.919116901593407E-3</v>
      </c>
      <c r="L28" s="54">
        <f>L27/K25</f>
        <v>6.8259621585706004E-2</v>
      </c>
      <c r="M28" s="54">
        <f>M27/L25</f>
        <v>0.11426458949453279</v>
      </c>
    </row>
    <row r="29" spans="1:13" hidden="1" x14ac:dyDescent="0.2">
      <c r="A29" s="3"/>
      <c r="C29" s="48"/>
      <c r="D29" s="49"/>
      <c r="E29" s="50"/>
      <c r="F29" s="50"/>
      <c r="G29" s="50"/>
      <c r="H29" s="50"/>
      <c r="I29" s="50"/>
      <c r="J29" s="50"/>
      <c r="K29" s="50"/>
      <c r="L29" s="51"/>
      <c r="M29" s="51"/>
    </row>
    <row r="30" spans="1:13" hidden="1" x14ac:dyDescent="0.2">
      <c r="A30" s="3"/>
      <c r="C30" s="41" t="s">
        <v>18</v>
      </c>
      <c r="D30" s="42">
        <v>2009</v>
      </c>
      <c r="E30" s="42">
        <v>2010</v>
      </c>
      <c r="F30" s="42">
        <v>2011</v>
      </c>
      <c r="G30" s="42">
        <v>2012</v>
      </c>
      <c r="H30" s="42">
        <v>2013</v>
      </c>
      <c r="I30" s="43">
        <v>2014</v>
      </c>
      <c r="J30" s="43">
        <v>2015</v>
      </c>
      <c r="K30" s="43">
        <v>2016</v>
      </c>
      <c r="L30" s="43">
        <v>2017</v>
      </c>
      <c r="M30" s="43">
        <v>2017</v>
      </c>
    </row>
    <row r="31" spans="1:13" hidden="1" x14ac:dyDescent="0.2">
      <c r="A31" s="3"/>
      <c r="C31" s="29"/>
      <c r="D31" s="30"/>
      <c r="E31" s="31"/>
      <c r="F31" s="31"/>
      <c r="G31" s="31"/>
      <c r="H31" s="31"/>
      <c r="I31" s="32"/>
      <c r="J31" s="32"/>
      <c r="K31" s="32"/>
      <c r="L31" s="32"/>
      <c r="M31" s="32"/>
    </row>
    <row r="32" spans="1:13" hidden="1" x14ac:dyDescent="0.2">
      <c r="A32" s="3"/>
      <c r="C32" s="12" t="s">
        <v>17</v>
      </c>
      <c r="D32" s="11">
        <f>SUM(D19)</f>
        <v>1357531224</v>
      </c>
      <c r="E32" s="11">
        <f t="shared" ref="E32:K32" si="11">SUM(E19)</f>
        <v>1332881176</v>
      </c>
      <c r="F32" s="11">
        <f t="shared" si="11"/>
        <v>1237049635</v>
      </c>
      <c r="G32" s="11">
        <f t="shared" si="11"/>
        <v>1151961158</v>
      </c>
      <c r="H32" s="11">
        <f t="shared" si="11"/>
        <v>1126883528</v>
      </c>
      <c r="I32" s="22">
        <f t="shared" si="11"/>
        <v>1111596771</v>
      </c>
      <c r="J32" s="22">
        <f t="shared" ref="J32" si="12">SUM(J19)</f>
        <v>1101813343</v>
      </c>
      <c r="K32" s="22">
        <f t="shared" si="11"/>
        <v>1098837899</v>
      </c>
      <c r="L32" s="22">
        <v>1110442714</v>
      </c>
      <c r="M32" s="22">
        <v>1110442714</v>
      </c>
    </row>
    <row r="33" spans="1:16" hidden="1" x14ac:dyDescent="0.2">
      <c r="A33" s="3"/>
      <c r="C33" s="10"/>
      <c r="D33" s="13"/>
      <c r="E33" s="13"/>
      <c r="F33" s="13"/>
      <c r="G33" s="13"/>
      <c r="H33" s="13"/>
      <c r="I33" s="24"/>
      <c r="J33" s="24"/>
      <c r="K33" s="24"/>
      <c r="L33" s="24"/>
      <c r="M33" s="24"/>
    </row>
    <row r="34" spans="1:16" hidden="1" x14ac:dyDescent="0.2">
      <c r="A34" s="3"/>
      <c r="C34" s="10" t="s">
        <v>8</v>
      </c>
      <c r="D34" s="19">
        <v>0.51</v>
      </c>
      <c r="E34" s="19">
        <v>0.51</v>
      </c>
      <c r="F34" s="19">
        <v>0.54500000000000004</v>
      </c>
      <c r="G34" s="19">
        <v>0.58499999999999996</v>
      </c>
      <c r="H34" s="19">
        <v>0.59799999999999998</v>
      </c>
      <c r="I34" s="25">
        <v>0.59799999999999998</v>
      </c>
      <c r="J34" s="25">
        <v>0.59799999999999998</v>
      </c>
      <c r="K34" s="25">
        <v>0.998</v>
      </c>
      <c r="L34" s="25">
        <v>0.998</v>
      </c>
      <c r="M34" s="25">
        <v>0.998</v>
      </c>
    </row>
    <row r="35" spans="1:16" hidden="1" x14ac:dyDescent="0.2">
      <c r="A35" s="3"/>
      <c r="C35" s="10" t="s">
        <v>9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25">
        <v>0</v>
      </c>
      <c r="J35" s="25">
        <v>8.0000000000000002E-3</v>
      </c>
      <c r="K35" s="25">
        <v>0</v>
      </c>
      <c r="L35" s="25">
        <v>0</v>
      </c>
      <c r="M35" s="25">
        <v>0</v>
      </c>
    </row>
    <row r="36" spans="1:16" hidden="1" x14ac:dyDescent="0.2">
      <c r="A36" s="3"/>
      <c r="C36" s="10" t="s">
        <v>10</v>
      </c>
      <c r="D36" s="14">
        <f>SUM(D34:D35)</f>
        <v>0.51</v>
      </c>
      <c r="E36" s="14">
        <f t="shared" ref="E36:K36" si="13">SUM(E34:E35)</f>
        <v>0.51</v>
      </c>
      <c r="F36" s="14">
        <f t="shared" si="13"/>
        <v>0.54500000000000004</v>
      </c>
      <c r="G36" s="14">
        <f t="shared" si="13"/>
        <v>0.58499999999999996</v>
      </c>
      <c r="H36" s="14">
        <f t="shared" si="13"/>
        <v>0.59799999999999998</v>
      </c>
      <c r="I36" s="26">
        <f t="shared" si="13"/>
        <v>0.59799999999999998</v>
      </c>
      <c r="J36" s="26">
        <f>J34-J35</f>
        <v>0.59</v>
      </c>
      <c r="K36" s="26">
        <f t="shared" si="13"/>
        <v>0.998</v>
      </c>
      <c r="L36" s="26">
        <f t="shared" ref="L36:M36" si="14">SUM(L34:L35)</f>
        <v>0.998</v>
      </c>
      <c r="M36" s="26">
        <f t="shared" si="14"/>
        <v>0.998</v>
      </c>
    </row>
    <row r="37" spans="1:16" hidden="1" x14ac:dyDescent="0.2">
      <c r="A37" s="3"/>
      <c r="C37" s="10"/>
      <c r="D37" s="13"/>
      <c r="E37" s="13"/>
      <c r="F37" s="13"/>
      <c r="G37" s="13"/>
      <c r="H37" s="13"/>
      <c r="I37" s="24"/>
      <c r="J37" s="24"/>
      <c r="K37" s="24"/>
      <c r="L37" s="24"/>
      <c r="M37" s="24"/>
    </row>
    <row r="38" spans="1:16" hidden="1" x14ac:dyDescent="0.2">
      <c r="C38" s="10" t="s">
        <v>13</v>
      </c>
      <c r="D38" s="15">
        <f>D32*D36/1000</f>
        <v>692340.92423999996</v>
      </c>
      <c r="E38" s="15">
        <f>E32*E36/1000</f>
        <v>679769.39975999994</v>
      </c>
      <c r="F38" s="15">
        <f t="shared" ref="F38:K38" si="15">F32*F36/1000</f>
        <v>674192.05107500008</v>
      </c>
      <c r="G38" s="15">
        <f t="shared" si="15"/>
        <v>673897.2774299999</v>
      </c>
      <c r="H38" s="15">
        <f t="shared" si="15"/>
        <v>673876.34974400001</v>
      </c>
      <c r="I38" s="27">
        <f t="shared" si="15"/>
        <v>664734.86905799992</v>
      </c>
      <c r="J38" s="27">
        <f t="shared" ref="J38" si="16">J32*J36/1000</f>
        <v>650069.87237</v>
      </c>
      <c r="K38" s="27">
        <f t="shared" si="15"/>
        <v>1096640.2232019999</v>
      </c>
      <c r="L38" s="27">
        <f t="shared" ref="L38:M38" si="17">L32*L36/1000</f>
        <v>1108221.8285719999</v>
      </c>
      <c r="M38" s="27">
        <f t="shared" si="17"/>
        <v>1108221.8285719999</v>
      </c>
    </row>
    <row r="39" spans="1:16" hidden="1" x14ac:dyDescent="0.2">
      <c r="C39" s="10"/>
      <c r="D39" s="16"/>
      <c r="E39" s="16"/>
      <c r="F39" s="16"/>
      <c r="G39" s="16"/>
      <c r="H39" s="16"/>
      <c r="I39" s="28"/>
      <c r="J39" s="28"/>
      <c r="K39" s="28"/>
      <c r="L39" s="28"/>
      <c r="M39" s="28"/>
    </row>
    <row r="40" spans="1:16" hidden="1" x14ac:dyDescent="0.2">
      <c r="C40" s="10" t="s">
        <v>14</v>
      </c>
      <c r="D40" s="16">
        <f>+K74-D38</f>
        <v>-692340.92423999996</v>
      </c>
      <c r="E40" s="15">
        <f>+E38-D38</f>
        <v>-12571.524480000022</v>
      </c>
      <c r="F40" s="15">
        <f t="shared" ref="F40:H40" si="18">+F38-E38</f>
        <v>-5577.348684999859</v>
      </c>
      <c r="G40" s="15">
        <f t="shared" si="18"/>
        <v>-294.77364500018302</v>
      </c>
      <c r="H40" s="15">
        <f t="shared" si="18"/>
        <v>-20.927685999893583</v>
      </c>
      <c r="I40" s="27">
        <f>I38-H38</f>
        <v>-9141.4806860000826</v>
      </c>
      <c r="J40" s="27">
        <f>J38-I38</f>
        <v>-14664.996687999927</v>
      </c>
      <c r="K40" s="27">
        <f>K38-J38</f>
        <v>446570.35083199991</v>
      </c>
      <c r="L40" s="27">
        <f>L38-K38</f>
        <v>11581.605370000005</v>
      </c>
      <c r="M40" s="27">
        <f>M38-L38</f>
        <v>0</v>
      </c>
    </row>
    <row r="41" spans="1:16" hidden="1" x14ac:dyDescent="0.2">
      <c r="C41" s="44" t="s">
        <v>15</v>
      </c>
      <c r="D41" s="45">
        <v>1.289505831764637E-3</v>
      </c>
      <c r="E41" s="46">
        <f>E40/D38</f>
        <v>-1.815799707896814E-2</v>
      </c>
      <c r="F41" s="46">
        <f t="shared" ref="F41:H41" si="19">F40/E38</f>
        <v>-8.2047657440434997E-3</v>
      </c>
      <c r="G41" s="46">
        <f t="shared" si="19"/>
        <v>-4.3722503777694511E-4</v>
      </c>
      <c r="H41" s="46">
        <f t="shared" si="19"/>
        <v>-3.1054712195461295E-5</v>
      </c>
      <c r="I41" s="47">
        <f>I40/H38</f>
        <v>-1.3565516417771383E-2</v>
      </c>
      <c r="J41" s="47">
        <f>J40/I38</f>
        <v>-2.2061422336369669E-2</v>
      </c>
      <c r="K41" s="47">
        <f>K40/I38</f>
        <v>0.67180220508792876</v>
      </c>
      <c r="L41" s="47">
        <f>L40/J38</f>
        <v>1.7815939273998698E-2</v>
      </c>
      <c r="M41" s="47">
        <f>M40/K38</f>
        <v>0</v>
      </c>
    </row>
    <row r="42" spans="1:16" hidden="1" x14ac:dyDescent="0.2">
      <c r="C42" s="48"/>
      <c r="D42" s="49"/>
      <c r="E42" s="50"/>
      <c r="F42" s="50"/>
      <c r="G42" s="50"/>
      <c r="H42" s="50"/>
      <c r="I42" s="50"/>
      <c r="J42" s="50"/>
      <c r="K42" s="50"/>
      <c r="L42" s="51"/>
      <c r="M42" s="51"/>
    </row>
    <row r="43" spans="1:16" hidden="1" x14ac:dyDescent="0.2">
      <c r="C43" s="41" t="s">
        <v>19</v>
      </c>
      <c r="D43" s="42">
        <v>2009</v>
      </c>
      <c r="E43" s="42">
        <v>2010</v>
      </c>
      <c r="F43" s="42">
        <v>2011</v>
      </c>
      <c r="G43" s="42">
        <v>2012</v>
      </c>
      <c r="H43" s="42">
        <v>2013</v>
      </c>
      <c r="I43" s="43">
        <v>2014</v>
      </c>
      <c r="J43" s="43">
        <v>2015</v>
      </c>
      <c r="K43" s="43">
        <v>2016</v>
      </c>
      <c r="L43" s="43">
        <v>2017</v>
      </c>
      <c r="M43" s="43">
        <v>2017</v>
      </c>
    </row>
    <row r="44" spans="1:16" hidden="1" x14ac:dyDescent="0.2">
      <c r="C44" s="29"/>
      <c r="D44" s="30"/>
      <c r="E44" s="31"/>
      <c r="F44" s="31"/>
      <c r="G44" s="31"/>
      <c r="H44" s="31"/>
      <c r="I44" s="32"/>
      <c r="J44" s="32"/>
      <c r="K44" s="32"/>
      <c r="L44" s="32"/>
      <c r="M44" s="32"/>
      <c r="P44" s="37"/>
    </row>
    <row r="45" spans="1:16" hidden="1" x14ac:dyDescent="0.2">
      <c r="C45" s="12" t="s">
        <v>17</v>
      </c>
      <c r="D45" s="11">
        <f t="shared" ref="D45:K45" si="20">SUM(D31)</f>
        <v>0</v>
      </c>
      <c r="E45" s="11">
        <f t="shared" si="20"/>
        <v>0</v>
      </c>
      <c r="F45" s="11">
        <f t="shared" si="20"/>
        <v>0</v>
      </c>
      <c r="G45" s="11">
        <f t="shared" si="20"/>
        <v>0</v>
      </c>
      <c r="H45" s="11">
        <f t="shared" si="20"/>
        <v>0</v>
      </c>
      <c r="I45" s="22">
        <f t="shared" si="20"/>
        <v>0</v>
      </c>
      <c r="J45" s="22">
        <f t="shared" si="20"/>
        <v>0</v>
      </c>
      <c r="K45" s="22">
        <f t="shared" si="20"/>
        <v>0</v>
      </c>
      <c r="L45" s="22">
        <v>1110442714</v>
      </c>
      <c r="M45" s="22">
        <v>1110442714</v>
      </c>
    </row>
    <row r="46" spans="1:16" hidden="1" x14ac:dyDescent="0.2">
      <c r="C46" s="10"/>
      <c r="D46" s="13"/>
      <c r="E46" s="13"/>
      <c r="F46" s="13"/>
      <c r="G46" s="13"/>
      <c r="H46" s="13"/>
      <c r="I46" s="24"/>
      <c r="J46" s="24"/>
      <c r="K46" s="24"/>
      <c r="L46" s="24"/>
      <c r="M46" s="24"/>
    </row>
    <row r="47" spans="1:16" hidden="1" x14ac:dyDescent="0.2">
      <c r="C47" s="10" t="s">
        <v>8</v>
      </c>
      <c r="D47" s="19">
        <v>0.51</v>
      </c>
      <c r="E47" s="19">
        <v>0.51</v>
      </c>
      <c r="F47" s="19">
        <v>0.54500000000000004</v>
      </c>
      <c r="G47" s="19">
        <v>0</v>
      </c>
      <c r="H47" s="19">
        <v>0</v>
      </c>
      <c r="I47" s="25">
        <v>0</v>
      </c>
      <c r="J47" s="25">
        <v>0</v>
      </c>
      <c r="K47" s="25">
        <v>0</v>
      </c>
      <c r="L47" s="25">
        <v>0.4</v>
      </c>
      <c r="M47" s="25">
        <v>0.4</v>
      </c>
    </row>
    <row r="48" spans="1:16" hidden="1" x14ac:dyDescent="0.2">
      <c r="C48" s="10" t="s">
        <v>9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</row>
    <row r="49" spans="3:13" hidden="1" x14ac:dyDescent="0.2">
      <c r="C49" s="10" t="s">
        <v>10</v>
      </c>
      <c r="D49" s="14">
        <f>SUM(D47:D48)</f>
        <v>0.51</v>
      </c>
      <c r="E49" s="14">
        <f t="shared" ref="E49:I49" si="21">SUM(E47:E48)</f>
        <v>0.51</v>
      </c>
      <c r="F49" s="14">
        <f t="shared" si="21"/>
        <v>0.54500000000000004</v>
      </c>
      <c r="G49" s="14">
        <f t="shared" si="21"/>
        <v>0</v>
      </c>
      <c r="H49" s="14">
        <f t="shared" si="21"/>
        <v>0</v>
      </c>
      <c r="I49" s="26">
        <f t="shared" si="21"/>
        <v>0</v>
      </c>
      <c r="J49" s="26">
        <f>J47-J48</f>
        <v>0</v>
      </c>
      <c r="K49" s="26">
        <f t="shared" ref="K49:L49" si="22">SUM(K47:K48)</f>
        <v>0</v>
      </c>
      <c r="L49" s="26">
        <f t="shared" si="22"/>
        <v>0.4</v>
      </c>
      <c r="M49" s="26">
        <f t="shared" ref="M49" si="23">SUM(M47:M48)</f>
        <v>0.4</v>
      </c>
    </row>
    <row r="50" spans="3:13" hidden="1" x14ac:dyDescent="0.2">
      <c r="C50" s="10"/>
      <c r="D50" s="13"/>
      <c r="E50" s="13"/>
      <c r="F50" s="13"/>
      <c r="G50" s="13"/>
      <c r="H50" s="13"/>
      <c r="I50" s="24"/>
      <c r="J50" s="24"/>
      <c r="K50" s="24"/>
      <c r="L50" s="24"/>
      <c r="M50" s="24"/>
    </row>
    <row r="51" spans="3:13" hidden="1" x14ac:dyDescent="0.2">
      <c r="C51" s="10" t="s">
        <v>13</v>
      </c>
      <c r="D51" s="15">
        <f>D45*D49/1000</f>
        <v>0</v>
      </c>
      <c r="E51" s="15">
        <f>E45*E49/1000</f>
        <v>0</v>
      </c>
      <c r="F51" s="15">
        <f t="shared" ref="F51:L51" si="24">F45*F49/1000</f>
        <v>0</v>
      </c>
      <c r="G51" s="15">
        <f t="shared" si="24"/>
        <v>0</v>
      </c>
      <c r="H51" s="15">
        <f t="shared" si="24"/>
        <v>0</v>
      </c>
      <c r="I51" s="27">
        <f t="shared" si="24"/>
        <v>0</v>
      </c>
      <c r="J51" s="27">
        <f t="shared" si="24"/>
        <v>0</v>
      </c>
      <c r="K51" s="27">
        <f t="shared" si="24"/>
        <v>0</v>
      </c>
      <c r="L51" s="27">
        <f t="shared" si="24"/>
        <v>444177.08560000005</v>
      </c>
      <c r="M51" s="27">
        <f t="shared" ref="M51" si="25">M45*M49/1000</f>
        <v>444177.08560000005</v>
      </c>
    </row>
    <row r="52" spans="3:13" hidden="1" x14ac:dyDescent="0.2">
      <c r="C52" s="10"/>
      <c r="D52" s="16"/>
      <c r="E52" s="16"/>
      <c r="F52" s="16"/>
      <c r="G52" s="16"/>
      <c r="H52" s="16"/>
      <c r="I52" s="28"/>
      <c r="J52" s="28"/>
      <c r="K52" s="28"/>
      <c r="L52" s="28"/>
      <c r="M52" s="28"/>
    </row>
    <row r="53" spans="3:13" hidden="1" x14ac:dyDescent="0.2">
      <c r="C53" s="10" t="s">
        <v>14</v>
      </c>
      <c r="D53" s="16">
        <f>+K86-D51</f>
        <v>0</v>
      </c>
      <c r="E53" s="15">
        <f>+E51-D51</f>
        <v>0</v>
      </c>
      <c r="F53" s="15">
        <f t="shared" ref="F53" si="26">+F51-E51</f>
        <v>0</v>
      </c>
      <c r="G53" s="15">
        <f t="shared" ref="G53" si="27">+G51-F51</f>
        <v>0</v>
      </c>
      <c r="H53" s="15">
        <f t="shared" ref="H53" si="28">+H51-G51</f>
        <v>0</v>
      </c>
      <c r="I53" s="27">
        <f>I51-H51</f>
        <v>0</v>
      </c>
      <c r="J53" s="27">
        <f>J51-I51</f>
        <v>0</v>
      </c>
      <c r="K53" s="27">
        <f>K51-J51</f>
        <v>0</v>
      </c>
      <c r="L53" s="27">
        <f>L51-K51</f>
        <v>444177.08560000005</v>
      </c>
      <c r="M53" s="27">
        <f>M51-L51</f>
        <v>0</v>
      </c>
    </row>
    <row r="54" spans="3:13" ht="13.5" hidden="1" thickBot="1" x14ac:dyDescent="0.25">
      <c r="C54" s="33" t="s">
        <v>15</v>
      </c>
      <c r="D54" s="34">
        <v>1.289505831764637E-3</v>
      </c>
      <c r="E54" s="35" t="e">
        <f>E53/D51</f>
        <v>#DIV/0!</v>
      </c>
      <c r="F54" s="35" t="e">
        <f t="shared" ref="F54" si="29">F53/E51</f>
        <v>#DIV/0!</v>
      </c>
      <c r="G54" s="35" t="e">
        <f t="shared" ref="G54" si="30">G53/F51</f>
        <v>#DIV/0!</v>
      </c>
      <c r="H54" s="35" t="e">
        <f t="shared" ref="H54" si="31">H53/G51</f>
        <v>#DIV/0!</v>
      </c>
      <c r="I54" s="36" t="e">
        <f>I53/H51</f>
        <v>#DIV/0!</v>
      </c>
      <c r="J54" s="36" t="e">
        <f>J53/I51</f>
        <v>#DIV/0!</v>
      </c>
      <c r="K54" s="36" t="e">
        <f>K53/I51</f>
        <v>#DIV/0!</v>
      </c>
      <c r="L54" s="36" t="e">
        <f>L53/J51</f>
        <v>#DIV/0!</v>
      </c>
      <c r="M54" s="36" t="e">
        <f>M53/K51</f>
        <v>#DIV/0!</v>
      </c>
    </row>
    <row r="55" spans="3:13" hidden="1" x14ac:dyDescent="0.2">
      <c r="K55" s="38"/>
      <c r="L55" s="38"/>
      <c r="M55" s="38"/>
    </row>
    <row r="56" spans="3:13" hidden="1" x14ac:dyDescent="0.2">
      <c r="K56" s="38"/>
      <c r="L56" s="38"/>
      <c r="M56" s="38"/>
    </row>
    <row r="57" spans="3:13" hidden="1" x14ac:dyDescent="0.2">
      <c r="K57" s="38"/>
      <c r="L57" s="38"/>
      <c r="M57" s="38"/>
    </row>
    <row r="58" spans="3:13" hidden="1" x14ac:dyDescent="0.2">
      <c r="K58" s="38"/>
      <c r="L58" s="38"/>
      <c r="M58" s="38"/>
    </row>
    <row r="59" spans="3:13" hidden="1" x14ac:dyDescent="0.2">
      <c r="K59" s="38"/>
      <c r="L59" s="38"/>
      <c r="M59" s="38"/>
    </row>
    <row r="60" spans="3:13" hidden="1" x14ac:dyDescent="0.2">
      <c r="K60" s="38"/>
      <c r="L60" s="38"/>
      <c r="M60" s="38"/>
    </row>
    <row r="61" spans="3:13" hidden="1" x14ac:dyDescent="0.2">
      <c r="K61" s="38"/>
      <c r="L61" s="38"/>
      <c r="M61" s="38"/>
    </row>
    <row r="62" spans="3:13" hidden="1" x14ac:dyDescent="0.2">
      <c r="K62" s="38"/>
      <c r="L62" s="38"/>
      <c r="M62" s="38"/>
    </row>
    <row r="63" spans="3:13" hidden="1" x14ac:dyDescent="0.2">
      <c r="K63" s="38"/>
      <c r="L63" s="38"/>
      <c r="M63" s="38"/>
    </row>
    <row r="64" spans="3:13" hidden="1" x14ac:dyDescent="0.2">
      <c r="K64" s="38"/>
      <c r="L64" s="38"/>
      <c r="M64" s="38"/>
    </row>
    <row r="65" spans="11:13" hidden="1" x14ac:dyDescent="0.2">
      <c r="K65" s="38"/>
      <c r="L65" s="38"/>
      <c r="M65" s="38"/>
    </row>
    <row r="66" spans="11:13" hidden="1" x14ac:dyDescent="0.2">
      <c r="K66" s="38"/>
      <c r="L66" s="38"/>
      <c r="M66" s="38"/>
    </row>
    <row r="67" spans="11:13" hidden="1" x14ac:dyDescent="0.2">
      <c r="K67" s="38"/>
      <c r="L67" s="38"/>
      <c r="M67" s="38"/>
    </row>
    <row r="68" spans="11:13" hidden="1" x14ac:dyDescent="0.2">
      <c r="K68" s="38"/>
      <c r="L68" s="38"/>
      <c r="M68" s="38"/>
    </row>
    <row r="69" spans="11:13" hidden="1" x14ac:dyDescent="0.2">
      <c r="K69" s="38"/>
      <c r="L69" s="38"/>
      <c r="M69" s="38"/>
    </row>
    <row r="70" spans="11:13" hidden="1" x14ac:dyDescent="0.2">
      <c r="K70" s="38"/>
      <c r="L70" s="38"/>
      <c r="M70" s="38"/>
    </row>
    <row r="71" spans="11:13" hidden="1" x14ac:dyDescent="0.2">
      <c r="K71" s="38"/>
      <c r="L71" s="38"/>
      <c r="M71" s="38"/>
    </row>
    <row r="72" spans="11:13" hidden="1" x14ac:dyDescent="0.2">
      <c r="K72" s="38"/>
      <c r="L72" s="38"/>
      <c r="M72" s="38"/>
    </row>
    <row r="73" spans="11:13" hidden="1" x14ac:dyDescent="0.2">
      <c r="K73" s="38"/>
      <c r="L73" s="38"/>
      <c r="M73" s="38"/>
    </row>
    <row r="74" spans="11:13" hidden="1" x14ac:dyDescent="0.2">
      <c r="K74" s="38"/>
      <c r="L74" s="38"/>
      <c r="M74" s="38"/>
    </row>
    <row r="75" spans="11:13" hidden="1" x14ac:dyDescent="0.2">
      <c r="K75" s="38"/>
      <c r="L75" s="38"/>
      <c r="M75" s="38"/>
    </row>
    <row r="76" spans="11:13" x14ac:dyDescent="0.2">
      <c r="K76" s="38"/>
      <c r="L76" s="38"/>
      <c r="M76" s="38"/>
    </row>
    <row r="77" spans="11:13" x14ac:dyDescent="0.2">
      <c r="K77" s="38"/>
      <c r="L77" s="38"/>
      <c r="M77" s="38"/>
    </row>
    <row r="78" spans="11:13" x14ac:dyDescent="0.2">
      <c r="K78" s="38"/>
      <c r="L78" s="38"/>
      <c r="M78" s="38"/>
    </row>
    <row r="79" spans="11:13" x14ac:dyDescent="0.2">
      <c r="K79" s="38"/>
      <c r="L79" s="38"/>
      <c r="M79" s="38"/>
    </row>
    <row r="80" spans="11:13" x14ac:dyDescent="0.2">
      <c r="K80" s="38"/>
      <c r="L80" s="38"/>
      <c r="M80" s="38"/>
    </row>
    <row r="81" spans="11:13" x14ac:dyDescent="0.2">
      <c r="K81" s="39"/>
      <c r="L81" s="39"/>
      <c r="M81" s="39"/>
    </row>
    <row r="82" spans="11:13" x14ac:dyDescent="0.2">
      <c r="K82" s="39"/>
      <c r="L82" s="39"/>
      <c r="M82" s="39"/>
    </row>
    <row r="83" spans="11:13" x14ac:dyDescent="0.2">
      <c r="K83" s="39"/>
      <c r="L83" s="39"/>
      <c r="M83" s="39"/>
    </row>
    <row r="84" spans="11:13" x14ac:dyDescent="0.2">
      <c r="K84" s="39"/>
      <c r="L84" s="39"/>
      <c r="M84" s="39"/>
    </row>
    <row r="85" spans="11:13" x14ac:dyDescent="0.2">
      <c r="K85" s="39"/>
      <c r="L85" s="39"/>
      <c r="M85" s="39"/>
    </row>
    <row r="86" spans="11:13" x14ac:dyDescent="0.2">
      <c r="K86" s="39"/>
      <c r="L86" s="39"/>
      <c r="M86" s="39"/>
    </row>
    <row r="87" spans="11:13" x14ac:dyDescent="0.2">
      <c r="K87" s="39"/>
      <c r="L87" s="39"/>
      <c r="M87" s="39"/>
    </row>
    <row r="88" spans="11:13" x14ac:dyDescent="0.2">
      <c r="K88" s="39"/>
      <c r="L88" s="39"/>
      <c r="M88" s="39"/>
    </row>
    <row r="89" spans="11:13" x14ac:dyDescent="0.2">
      <c r="K89" s="39"/>
      <c r="L89" s="39"/>
      <c r="M89" s="39"/>
    </row>
    <row r="90" spans="11:13" x14ac:dyDescent="0.2">
      <c r="K90" s="39"/>
      <c r="L90" s="39"/>
      <c r="M90" s="39"/>
    </row>
  </sheetData>
  <mergeCells count="4">
    <mergeCell ref="C7:K7"/>
    <mergeCell ref="C2:M2"/>
    <mergeCell ref="C4:M4"/>
    <mergeCell ref="C6:M6"/>
  </mergeCells>
  <conditionalFormatting sqref="D15:H15 D23:G23 K23 D17:H19 D25:H25 E27:H29 E31:H31 K31 K27:K29 K25 K17 K15 K19">
    <cfRule type="cellIs" dxfId="38" priority="45" stopIfTrue="1" operator="notEqual">
      <formula>0</formula>
    </cfRule>
  </conditionalFormatting>
  <conditionalFormatting sqref="H23">
    <cfRule type="cellIs" dxfId="37" priority="44" stopIfTrue="1" operator="notEqual">
      <formula>0</formula>
    </cfRule>
  </conditionalFormatting>
  <conditionalFormatting sqref="E40:H41 D32:H32 D36:H36 K36 K32 K40:K41">
    <cfRule type="cellIs" dxfId="36" priority="43" stopIfTrue="1" operator="notEqual">
      <formula>0</formula>
    </cfRule>
  </conditionalFormatting>
  <conditionalFormatting sqref="D38:H38 K38">
    <cfRule type="cellIs" dxfId="35" priority="42" stopIfTrue="1" operator="notEqual">
      <formula>0</formula>
    </cfRule>
  </conditionalFormatting>
  <conditionalFormatting sqref="I23 I31 I27:I29 I25 I17:I19 I15">
    <cfRule type="cellIs" dxfId="34" priority="39" stopIfTrue="1" operator="notEqual">
      <formula>0</formula>
    </cfRule>
  </conditionalFormatting>
  <conditionalFormatting sqref="I32 I40:I41 I36:J36">
    <cfRule type="cellIs" dxfId="33" priority="38" stopIfTrue="1" operator="notEqual">
      <formula>0</formula>
    </cfRule>
  </conditionalFormatting>
  <conditionalFormatting sqref="I38">
    <cfRule type="cellIs" dxfId="32" priority="37" stopIfTrue="1" operator="notEqual">
      <formula>0</formula>
    </cfRule>
  </conditionalFormatting>
  <conditionalFormatting sqref="J23 J31 J27:J29 J25 J17:J19 J15">
    <cfRule type="cellIs" dxfId="31" priority="36" stopIfTrue="1" operator="notEqual">
      <formula>0</formula>
    </cfRule>
  </conditionalFormatting>
  <conditionalFormatting sqref="J32 J40:J41">
    <cfRule type="cellIs" dxfId="30" priority="35" stopIfTrue="1" operator="notEqual">
      <formula>0</formula>
    </cfRule>
  </conditionalFormatting>
  <conditionalFormatting sqref="J38">
    <cfRule type="cellIs" dxfId="29" priority="34" stopIfTrue="1" operator="notEqual">
      <formula>0</formula>
    </cfRule>
  </conditionalFormatting>
  <conditionalFormatting sqref="K18">
    <cfRule type="cellIs" dxfId="28" priority="33" stopIfTrue="1" operator="notEqual">
      <formula>0</formula>
    </cfRule>
  </conditionalFormatting>
  <conditionalFormatting sqref="L23 L31 L27:L29 L25 L17 L15 L19">
    <cfRule type="cellIs" dxfId="27" priority="28" stopIfTrue="1" operator="notEqual">
      <formula>0</formula>
    </cfRule>
  </conditionalFormatting>
  <conditionalFormatting sqref="L36 L32 L40:L41">
    <cfRule type="cellIs" dxfId="26" priority="27" stopIfTrue="1" operator="notEqual">
      <formula>0</formula>
    </cfRule>
  </conditionalFormatting>
  <conditionalFormatting sqref="L38">
    <cfRule type="cellIs" dxfId="25" priority="26" stopIfTrue="1" operator="notEqual">
      <formula>0</formula>
    </cfRule>
  </conditionalFormatting>
  <conditionalFormatting sqref="L18">
    <cfRule type="cellIs" dxfId="24" priority="25" stopIfTrue="1" operator="notEqual">
      <formula>0</formula>
    </cfRule>
  </conditionalFormatting>
  <conditionalFormatting sqref="E44:H44 K44">
    <cfRule type="cellIs" dxfId="23" priority="24" stopIfTrue="1" operator="notEqual">
      <formula>0</formula>
    </cfRule>
  </conditionalFormatting>
  <conditionalFormatting sqref="E53:H54 D45:H45 D49:H49 K49 K45 K53:K54">
    <cfRule type="cellIs" dxfId="22" priority="23" stopIfTrue="1" operator="notEqual">
      <formula>0</formula>
    </cfRule>
  </conditionalFormatting>
  <conditionalFormatting sqref="D51:H51 K51">
    <cfRule type="cellIs" dxfId="21" priority="22" stopIfTrue="1" operator="notEqual">
      <formula>0</formula>
    </cfRule>
  </conditionalFormatting>
  <conditionalFormatting sqref="I44">
    <cfRule type="cellIs" dxfId="20" priority="21" stopIfTrue="1" operator="notEqual">
      <formula>0</formula>
    </cfRule>
  </conditionalFormatting>
  <conditionalFormatting sqref="I45 I53:I54 I49:J49">
    <cfRule type="cellIs" dxfId="19" priority="20" stopIfTrue="1" operator="notEqual">
      <formula>0</formula>
    </cfRule>
  </conditionalFormatting>
  <conditionalFormatting sqref="I51">
    <cfRule type="cellIs" dxfId="18" priority="19" stopIfTrue="1" operator="notEqual">
      <formula>0</formula>
    </cfRule>
  </conditionalFormatting>
  <conditionalFormatting sqref="J44">
    <cfRule type="cellIs" dxfId="17" priority="18" stopIfTrue="1" operator="notEqual">
      <formula>0</formula>
    </cfRule>
  </conditionalFormatting>
  <conditionalFormatting sqref="J45 J53:J54">
    <cfRule type="cellIs" dxfId="16" priority="17" stopIfTrue="1" operator="notEqual">
      <formula>0</formula>
    </cfRule>
  </conditionalFormatting>
  <conditionalFormatting sqref="J51">
    <cfRule type="cellIs" dxfId="15" priority="16" stopIfTrue="1" operator="notEqual">
      <formula>0</formula>
    </cfRule>
  </conditionalFormatting>
  <conditionalFormatting sqref="L44">
    <cfRule type="cellIs" dxfId="14" priority="15" stopIfTrue="1" operator="notEqual">
      <formula>0</formula>
    </cfRule>
  </conditionalFormatting>
  <conditionalFormatting sqref="L49 L45 L53:L54">
    <cfRule type="cellIs" dxfId="13" priority="14" stopIfTrue="1" operator="notEqual">
      <formula>0</formula>
    </cfRule>
  </conditionalFormatting>
  <conditionalFormatting sqref="L51">
    <cfRule type="cellIs" dxfId="12" priority="13" stopIfTrue="1" operator="notEqual">
      <formula>0</formula>
    </cfRule>
  </conditionalFormatting>
  <conditionalFormatting sqref="E42:H42 K42">
    <cfRule type="cellIs" dxfId="11" priority="12" stopIfTrue="1" operator="notEqual">
      <formula>0</formula>
    </cfRule>
  </conditionalFormatting>
  <conditionalFormatting sqref="I42">
    <cfRule type="cellIs" dxfId="10" priority="11" stopIfTrue="1" operator="notEqual">
      <formula>0</formula>
    </cfRule>
  </conditionalFormatting>
  <conditionalFormatting sqref="J42">
    <cfRule type="cellIs" dxfId="9" priority="10" stopIfTrue="1" operator="notEqual">
      <formula>0</formula>
    </cfRule>
  </conditionalFormatting>
  <conditionalFormatting sqref="L42">
    <cfRule type="cellIs" dxfId="8" priority="9" stopIfTrue="1" operator="notEqual">
      <formula>0</formula>
    </cfRule>
  </conditionalFormatting>
  <conditionalFormatting sqref="M23 M31 M27:M29 M25 M17 M15 M19">
    <cfRule type="cellIs" dxfId="7" priority="8" stopIfTrue="1" operator="notEqual">
      <formula>0</formula>
    </cfRule>
  </conditionalFormatting>
  <conditionalFormatting sqref="M36 M32 M40:M41">
    <cfRule type="cellIs" dxfId="6" priority="7" stopIfTrue="1" operator="notEqual">
      <formula>0</formula>
    </cfRule>
  </conditionalFormatting>
  <conditionalFormatting sqref="M38">
    <cfRule type="cellIs" dxfId="5" priority="6" stopIfTrue="1" operator="notEqual">
      <formula>0</formula>
    </cfRule>
  </conditionalFormatting>
  <conditionalFormatting sqref="M18">
    <cfRule type="cellIs" dxfId="4" priority="5" stopIfTrue="1" operator="notEqual">
      <formula>0</formula>
    </cfRule>
  </conditionalFormatting>
  <conditionalFormatting sqref="M44">
    <cfRule type="cellIs" dxfId="3" priority="4" stopIfTrue="1" operator="notEqual">
      <formula>0</formula>
    </cfRule>
  </conditionalFormatting>
  <conditionalFormatting sqref="M49 M45 M53:M54">
    <cfRule type="cellIs" dxfId="2" priority="3" stopIfTrue="1" operator="notEqual">
      <formula>0</formula>
    </cfRule>
  </conditionalFormatting>
  <conditionalFormatting sqref="M51">
    <cfRule type="cellIs" dxfId="1" priority="2" stopIfTrue="1" operator="notEqual">
      <formula>0</formula>
    </cfRule>
  </conditionalFormatting>
  <conditionalFormatting sqref="M42">
    <cfRule type="cellIs" dxfId="0" priority="1" stopIfTrue="1" operator="notEqual">
      <formula>0</formula>
    </cfRule>
  </conditionalFormatting>
  <printOptions horizontalCentered="1"/>
  <pageMargins left="0.25" right="0.25" top="0.75" bottom="0.75" header="0.3" footer="0.3"/>
  <pageSetup orientation="landscape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Revenue Employee</dc:creator>
  <cp:lastModifiedBy>Lindsay Underwood</cp:lastModifiedBy>
  <cp:lastPrinted>2018-05-30T15:50:22Z</cp:lastPrinted>
  <dcterms:created xsi:type="dcterms:W3CDTF">2002-01-10T17:12:50Z</dcterms:created>
  <dcterms:modified xsi:type="dcterms:W3CDTF">2018-05-31T20:45:32Z</dcterms:modified>
</cp:coreProperties>
</file>